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Nueva carpeta\"/>
    </mc:Choice>
  </mc:AlternateContent>
  <bookViews>
    <workbookView xWindow="-110" yWindow="-110" windowWidth="23260" windowHeight="1246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F76" i="59"/>
  <c r="H110" i="59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<sst xmlns="http://schemas.openxmlformats.org/spreadsheetml/2006/main" count="868" uniqueCount="612">
  <si>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</si>
  <si>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</si>
  <si>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</si>
  <si>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</si>
  <si>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</si>
  <si>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</si>
  <si>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</si>
  <si>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</si>
  <si>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</si>
  <si>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</si>
  <si>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</si>
  <si>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</si>
  <si>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</si>
  <si>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</si>
  <si>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</si>
  <si>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</si>
  <si>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</si>
  <si>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</si>
  <si>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</si>
  <si>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</si>
  <si>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</si>
  <si>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</si>
  <si>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</si>
  <si>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</si>
  <si>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</si>
  <si>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</si>
  <si>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</si>
  <si>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</si>
  <si>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</si>
  <si>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</si>
  <si>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</si>
  <si>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</si>
  <si>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</si>
  <si>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</si>
  <si>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</si>
  <si>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</si>
  <si>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</si>
  <si>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</si>
  <si>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</si>
  <si>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</si>
  <si>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</si>
  <si>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</si>
  <si>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</si>
  <si>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</si>
  <si>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</si>
  <si>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</si>
  <si>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</si>
  <si>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</si>
  <si>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</si>
  <si>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</si>
  <si>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</si>
  <si>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</si>
  <si>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</si>
  <si>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</si>
  <si>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</si>
  <si>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</si>
  <si>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</si>
  <si>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</si>
  <si>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</si>
  <si>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</si>
  <si>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</si>
  <si>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</si>
  <si>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</si>
  <si>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</si>
  <si>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</si>
  <si>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</si>
  <si>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</si>
  <si>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</si>
  <si>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</si>
  <si>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</si>
  <si>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</si>
  <si>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</si>
  <si>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</si>
  <si>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</si>
  <si>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</si>
  <si>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</si>
  <si>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</si>
  <si>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</si>
  <si>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</si>
  <si>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</si>
  <si>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</si>
  <si>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</si>
  <si>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</si>
  <si>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</si>
  <si>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</si>
  <si>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</si>
  <si>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</si>
  <si>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</si>
  <si>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</si>
  <si>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</si>
  <si>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</si>
  <si>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</si>
  <si>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</si>
  <si>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</si>
  <si>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</si>
  <si>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</si>
  <si>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</si>
  <si>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</si>
  <si>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</si>
  <si>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</si>
  <si>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</si>
  <si>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</si>
  <si>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</si>
  <si>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</si>
  <si>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</si>
  <si>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</si>
  <si>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</si>
  <si>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</si>
  <si>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</si>
  <si>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</si>
  <si>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</si>
  <si>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</si>
  <si>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</si>
  <si>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</si>
  <si>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</si>
  <si>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</si>
  <si>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</si>
  <si>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</si>
  <si>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</si>
  <si>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</si>
  <si>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</si>
  <si>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</si>
  <si>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</si>
  <si>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</si>
  <si>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</si>
  <si>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</si>
  <si>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</si>
  <si>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</si>
  <si>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</si>
  <si>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</si>
  <si>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</si>
  <si>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</si>
  <si>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</si>
  <si>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</si>
  <si>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</si>
  <si>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</si>
  <si>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</si>
  <si>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</si>
  <si>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</si>
  <si>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</si>
  <si>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</si>
  <si>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</si>
  <si>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</si>
  <si>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</si>
  <si>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</si>
  <si>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</si>
  <si>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</si>
  <si>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</si>
  <si>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</si>
  <si>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</si>
  <si>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</si>
  <si>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</si>
  <si>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</si>
  <si>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</si>
  <si>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</si>
  <si>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</si>
  <si>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</si>
  <si>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</si>
  <si>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</si>
  <si>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</si>
  <si>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</si>
  <si>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</si>
  <si>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</si>
  <si>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</si>
  <si>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</si>
  <si>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</si>
  <si>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</si>
  <si>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</si>
  <si>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</si>
  <si>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</si>
  <si>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</si>
  <si>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</si>
  <si>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</si>
  <si>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</si>
  <si>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</si>
  <si>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</si>
  <si>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</si>
  <si>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</si>
  <si>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</si>
  <si>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</si>
  <si>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</si>
  <si>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</si>
  <si>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</si>
  <si>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</si>
  <si>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</si>
  <si>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</si>
  <si>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</si>
  <si>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</si>
  <si>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</si>
  <si>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</si>
  <si>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</si>
  <si>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</si>
  <si>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</si>
  <si>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</si>
  <si>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</si>
  <si>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</si>
  <si>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</si>
  <si>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</si>
  <si>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</si>
  <si>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</si>
  <si>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</si>
  <si>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</si>
  <si>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</si>
  <si>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</si>
  <si>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</si>
  <si>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</si>
  <si>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</si>
  <si>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</si>
  <si>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</si>
  <si>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</si>
  <si>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</si>
  <si>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</si>
  <si>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</si>
  <si>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</si>
  <si>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</si>
  <si>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</si>
  <si>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</si>
  <si>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</si>
  <si>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</si>
  <si>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</si>
  <si>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</si>
  <si>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</si>
  <si>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</si>
  <si>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</si>
  <si>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</si>
  <si>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</si>
  <si>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</si>
  <si>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</si>
  <si>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</si>
  <si>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</si>
  <si>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</si>
  <si>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</si>
  <si>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</si>
  <si>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</si>
  <si>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</si>
  <si>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</si>
  <si>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</si>
  <si>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</si>
  <si>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</si>
  <si>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</si>
  <si>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</si>
  <si>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</si>
  <si>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</si>
  <si>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</si>
  <si>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</si>
  <si>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</si>
  <si>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</si>
  <si>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</si>
  <si>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</si>
  <si>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</si>
  <si>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</si>
  <si>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</si>
  <si>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</si>
  <si>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</si>
  <si>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</si>
  <si>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</si>
  <si>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</si>
  <si>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</si>
  <si>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</si>
  <si>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</si>
  <si>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</si>
  <si>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</si>
  <si>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</si>
  <si>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</si>
  <si>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</si>
  <si>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</si>
  <si>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</si>
  <si>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</si>
  <si>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</si>
  <si>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</si>
  <si>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</si>
  <si>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</si>
  <si>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</si>
  <si>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</si>
  <si>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</si>
  <si>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</si>
  <si>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</si>
  <si>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</si>
  <si>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</si>
  <si>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</si>
  <si>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</si>
  <si>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</si>
  <si>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</si>
  <si>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</si>
  <si>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</si>
  <si>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</si>
  <si>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</si>
  <si>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</si>
  <si>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</si>
  <si>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</si>
  <si>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</si>
  <si>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</si>
  <si>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</si>
  <si>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</si>
  <si>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</si>
  <si>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</si>
  <si>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</si>
  <si>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</si>
  <si>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</si>
  <si>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</si>
  <si>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</si>
  <si>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</si>
  <si>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</si>
  <si>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</si>
  <si>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</si>
  <si>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</si>
  <si>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</si>
  <si>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</si>
  <si>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</si>
  <si>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</si>
  <si>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</si>
  <si>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</si>
  <si>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</si>
  <si>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</si>
  <si>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</si>
  <si>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</si>
  <si>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</si>
  <si>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</si>
  <si>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</si>
  <si>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</si>
  <si>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</si>
  <si>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</si>
  <si>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</si>
  <si>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</si>
  <si>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</si>
  <si>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</si>
  <si>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</si>
  <si>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</si>
  <si>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</si>
  <si>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</si>
  <si>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</si>
  <si>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</si>
  <si>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</si>
  <si>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</si>
  <si>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</si>
  <si>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</si>
  <si>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</si>
  <si>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</si>
  <si>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</si>
  <si>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</si>
  <si>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</si>
  <si>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</si>
  <si>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</si>
  <si>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</si>
  <si>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</si>
  <si>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</si>
  <si>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</si>
  <si>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</si>
  <si>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</si>
  <si>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</si>
  <si>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</si>
  <si>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</si>
  <si>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</si>
  <si>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</si>
  <si>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</si>
  <si>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</si>
  <si>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</si>
  <si>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</si>
  <si>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</si>
  <si>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</si>
  <si>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</si>
  <si>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</si>
  <si>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</si>
  <si>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</si>
  <si>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</si>
  <si>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</si>
  <si>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</si>
  <si>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</si>
  <si>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</si>
  <si>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</si>
  <si>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</si>
  <si>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</si>
  <si>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</si>
  <si>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</si>
  <si>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</si>
  <si>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</si>
  <si>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</si>
  <si>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</si>
  <si>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</si>
  <si>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</si>
  <si>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</si>
  <si>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</si>
  <si>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</si>
  <si>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</si>
  <si>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</si>
  <si>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</si>
  <si>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</si>
  <si>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</si>
  <si>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</si>
  <si>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</si>
  <si>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</si>
  <si>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</si>
  <si>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</si>
  <si>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</si>
  <si>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</si>
  <si>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</si>
  <si>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</si>
  <si>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</si>
  <si>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</si>
  <si>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</si>
  <si>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</si>
  <si>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</si>
  <si>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</si>
  <si>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</si>
  <si>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</si>
  <si>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</si>
  <si>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</si>
  <si>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</si>
  <si>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</si>
  <si>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</si>
  <si>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</si>
  <si>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</si>
  <si>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</si>
  <si>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</si>
  <si>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</si>
  <si>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</si>
  <si>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</si>
  <si>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</si>
  <si>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</si>
  <si>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</si>
  <si>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</si>
  <si>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</si>
  <si>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</si>
  <si>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</si>
  <si>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</si>
  <si>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</si>
  <si>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</si>
  <si>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</si>
  <si>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</si>
  <si>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</si>
  <si>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</si>
  <si>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</si>
  <si>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</si>
  <si>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</si>
  <si>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</si>
  <si>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</si>
  <si>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</si>
  <si>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</si>
  <si>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</si>
  <si>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</si>
  <si>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</si>
  <si>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</si>
  <si>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</si>
  <si>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</si>
  <si>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</si>
  <si>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</si>
  <si>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</si>
  <si>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</si>
  <si>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</si>
  <si>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</si>
  <si>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</si>
  <si>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</si>
  <si>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</si>
  <si>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</si>
  <si>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</si>
  <si>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</si>
  <si>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</si>
  <si>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</si>
  <si>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</si>
  <si>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</si>
  <si>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</si>
  <si>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</si>
  <si>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</si>
  <si>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</si>
  <si>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</si>
  <si>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</si>
  <si>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</si>
  <si>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</si>
  <si>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</si>
  <si>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</si>
  <si>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</si>
  <si>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</si>
  <si>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</si>
  <si>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</si>
  <si>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</si>
  <si>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</si>
  <si>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</si>
  <si>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</si>
  <si>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</si>
  <si>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</si>
  <si>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</si>
  <si>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</si>
  <si>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</si>
  <si>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</si>
  <si>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</si>
  <si>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</si>
  <si>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</si>
  <si>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</si>
  <si>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</si>
  <si>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</si>
  <si>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</si>
  <si>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</si>
  <si>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</si>
  <si>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</si>
  <si>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</si>
  <si>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</si>
  <si>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</si>
  <si>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</si>
  <si>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</si>
  <si>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</si>
  <si>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</si>
  <si>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</si>
  <si>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</si>
  <si>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</si>
  <si>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</si>
  <si>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</si>
  <si>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</si>
  <si>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</si>
  <si>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</si>
  <si>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</si>
  <si>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</si>
  <si>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</si>
  <si>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</si>
  <si>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</si>
  <si>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</si>
  <si>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</si>
  <si>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</si>
  <si>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</si>
  <si>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</si>
  <si>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</si>
  <si>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</si>
  <si>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</si>
  <si>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</si>
  <si>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</si>
  <si>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</si>
  <si>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</si>
  <si>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</si>
  <si>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</si>
  <si>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</si>
  <si>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</si>
  <si>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</si>
  <si>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</si>
  <si>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</si>
  <si>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</si>
  <si>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</si>
  <si>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</si>
  <si>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</si>
  <si>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</si>
  <si>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</si>
  <si>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</si>
  <si>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</si>
  <si>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</si>
  <si>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</si>
  <si>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</si>
  <si>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</si>
  <si>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</si>
  <si>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</si>
  <si>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</si>
  <si>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</si>
  <si>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</si>
  <si>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</si>
  <si>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</si>
  <si>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</si>
  <si>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</si>
  <si>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</si>
  <si>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</si>
  <si>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</si>
  <si>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</si>
  <si>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</si>
  <si>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</si>
  <si>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</si>
  <si>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</si>
  <si>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</si>
  <si>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</si>
  <si>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</si>
  <si>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</si>
  <si>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</si>
  <si>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</si>
  <si>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</si>
  <si>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</si>
  <si>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</si>
  <si>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</si>
  <si>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</si>
  <si>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</si>
  <si>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</si>
  <si>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</si>
  <si>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</si>
  <si>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</si>
  <si>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</si>
  <si>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</si>
  <si>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</si>
  <si>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</si>
  <si>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</si>
  <si>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</si>
  <si>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</si>
  <si>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</si>
  <si>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</si>
  <si>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</si>
  <si>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</si>
  <si>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</si>
  <si>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</si>
  <si>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</si>
  <si>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</si>
  <si>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</si>
  <si>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</si>
  <si>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</si>
  <si>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</si>
  <si>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</si>
  <si>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</si>
  <si>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</si>
  <si>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</si>
  <si>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</si>
  <si>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Municipal para el Desarrollo Integral de la Familia de Silao de la Victoria</t>
  </si>
  <si>
    <t>Del 1 de Enero al 31 de Marzo de 2025</t>
  </si>
  <si>
    <t xml:space="preserve"> Autorizo:</t>
  </si>
  <si>
    <t>Elaboro:</t>
  </si>
  <si>
    <t xml:space="preserve">             ______________________________</t>
  </si>
  <si>
    <t xml:space="preserve"> _________________________________</t>
  </si>
  <si>
    <t xml:space="preserve">             C. Maria Dolores Muñiz Tovar</t>
  </si>
  <si>
    <t>C. Tania Paulina Mares Gutierrez</t>
  </si>
  <si>
    <t xml:space="preserve">   Directora del SMDIF del Municipio de Silao de la Victotia, Gto.</t>
  </si>
  <si>
    <t>Sub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</si>
</sst>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5" fillId="0" borderId="0" xfId="20"/>
    <xf numFmtId="0" fontId="2" fillId="0" borderId="0" xfId="3" applyFont="1" applyAlignment="1" applyProtection="1">
      <alignment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34">
    <cellStyle name="Euro" xfId="21"/>
    <cellStyle name="Hipervínculo" xfId="11" builtinId="8"/>
    <cellStyle name="Millares" xfId="18" builtinId="3"/>
    <cellStyle name="Millares 2" xfId="1"/>
    <cellStyle name="Millares 2 2" xfId="15"/>
    <cellStyle name="Millares 2 2 2" xfId="23"/>
    <cellStyle name="Millares 2 3" xfId="16"/>
    <cellStyle name="Millares 2 3 2" xfId="24"/>
    <cellStyle name="Millares 2 4" xfId="33"/>
    <cellStyle name="Millares 2 5" xfId="22"/>
    <cellStyle name="Millares 3" xfId="19"/>
    <cellStyle name="Millares 3 2" xfId="25"/>
    <cellStyle name="Millares 4" xfId="17"/>
    <cellStyle name="Moneda 2" xfId="2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4 2" xfId="28"/>
    <cellStyle name="Normal 4 3" xfId="27"/>
    <cellStyle name="Normal 5" xfId="5"/>
    <cellStyle name="Normal 5 2" xfId="30"/>
    <cellStyle name="Normal 5 3" xfId="29"/>
    <cellStyle name="Normal 56" xfId="6"/>
    <cellStyle name="Normal 6" xfId="31"/>
    <cellStyle name="Normal 6 2" xfId="32"/>
    <cellStyle name="Normal 7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H51"/>
  <sheetViews>
    <sheetView tabSelected="1" view="pageBreakPreview" zoomScaleNormal="100" zoomScaleSheetLayoutView="100" workbookViewId="0">
      <pane ySplit="5" topLeftCell="A6" activePane="bottomLeft" state="frozen"/>
      <selection activeCell="A14" sqref="A14:B14"/>
      <selection pane="bottomLeft" activeCell="A2" sqref="A2:B2"/>
    </sheetView>
  </sheetViews>
  <sheetFormatPr baseColWidth="10" defaultColWidth="12.90625" defaultRowHeight="10" x14ac:dyDescent="0.2"/>
  <cols>
    <col min="1" max="1" width="14.6328125" style="1" customWidth="1"/>
    <col min="2" max="2" width="73.90625" style="1" bestFit="1" customWidth="1"/>
    <col min="3" max="3" width="8" style="1" customWidth="1"/>
    <col min="4" max="16384" width="12.90625" style="1"/>
  </cols>
  <sheetData>
    <row r="1" spans="1:4" ht="16.25" customHeight="1" x14ac:dyDescent="0.2">
      <c r="A1" s="163" t="s">
        <v>602</v>
      </c>
      <c r="B1" s="164"/>
      <c r="C1" s="104" t="s">
        <v>495</v>
      </c>
      <c r="D1" s="105">
        <v>2025</v>
      </c>
    </row>
    <row r="2" spans="1:4" ht="16.25" customHeight="1" x14ac:dyDescent="0.2">
      <c r="A2" s="165" t="s">
        <v>494</v>
      </c>
      <c r="B2" s="166"/>
      <c r="C2" s="10" t="s">
        <v>496</v>
      </c>
      <c r="D2" s="106" t="s">
        <v>501</v>
      </c>
    </row>
    <row r="3" spans="1:4" ht="16.25" customHeight="1" x14ac:dyDescent="0.2">
      <c r="A3" s="167" t="s">
        <v>603</v>
      </c>
      <c r="B3" s="168"/>
      <c r="C3" s="10" t="s">
        <v>497</v>
      </c>
      <c r="D3" s="107">
        <v>1</v>
      </c>
    </row>
    <row r="4" spans="1:4" ht="16.25" customHeight="1" x14ac:dyDescent="0.2">
      <c r="A4" s="169" t="s">
        <v>516</v>
      </c>
      <c r="B4" s="170"/>
      <c r="C4" s="170"/>
      <c r="D4" s="171"/>
    </row>
    <row r="5" spans="1:4" ht="15" customHeight="1" x14ac:dyDescent="0.2">
      <c r="A5" s="84" t="s">
        <v>29</v>
      </c>
      <c r="B5" s="83" t="s">
        <v>30</v>
      </c>
    </row>
    <row r="6" spans="1:4" ht="10.5" x14ac:dyDescent="0.25">
      <c r="A6" s="2"/>
      <c r="B6" s="3"/>
    </row>
    <row r="7" spans="1:4" ht="10.5" x14ac:dyDescent="0.25">
      <c r="A7" s="4"/>
      <c r="B7" s="5" t="s">
        <v>33</v>
      </c>
    </row>
    <row r="8" spans="1:4" ht="10.5" x14ac:dyDescent="0.25">
      <c r="A8" s="4"/>
      <c r="B8" s="5"/>
    </row>
    <row r="9" spans="1:4" ht="10.5" x14ac:dyDescent="0.25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8" ht="10.5" x14ac:dyDescent="0.25">
      <c r="A33" s="4"/>
      <c r="B33" s="7"/>
    </row>
    <row r="34" spans="1:8" ht="10.5" x14ac:dyDescent="0.25">
      <c r="A34" s="4"/>
      <c r="B34" s="6"/>
    </row>
    <row r="35" spans="1:8" x14ac:dyDescent="0.2">
      <c r="A35" s="35" t="s">
        <v>36</v>
      </c>
      <c r="B35" s="36" t="s">
        <v>31</v>
      </c>
    </row>
    <row r="36" spans="1:8" x14ac:dyDescent="0.2">
      <c r="A36" s="35" t="s">
        <v>37</v>
      </c>
      <c r="B36" s="36" t="s">
        <v>32</v>
      </c>
    </row>
    <row r="37" spans="1:8" ht="10.5" x14ac:dyDescent="0.25">
      <c r="A37" s="4"/>
      <c r="B37" s="7"/>
    </row>
    <row r="38" spans="1:8" ht="10.5" x14ac:dyDescent="0.25">
      <c r="A38" s="4"/>
      <c r="B38" s="5" t="s">
        <v>34</v>
      </c>
    </row>
    <row r="39" spans="1:8" ht="10.5" x14ac:dyDescent="0.25">
      <c r="A39" s="4" t="s">
        <v>35</v>
      </c>
      <c r="B39" s="36" t="s">
        <v>28</v>
      </c>
    </row>
    <row r="40" spans="1:8" ht="10.5" x14ac:dyDescent="0.25">
      <c r="A40" s="4"/>
      <c r="B40" s="36" t="s">
        <v>517</v>
      </c>
    </row>
    <row r="41" spans="1:8" ht="10.5" x14ac:dyDescent="0.25">
      <c r="A41" s="4"/>
      <c r="B41" s="36" t="s">
        <v>555</v>
      </c>
    </row>
    <row r="42" spans="1:8" ht="10.5" x14ac:dyDescent="0.25">
      <c r="A42" s="4"/>
      <c r="B42" s="36" t="s">
        <v>556</v>
      </c>
    </row>
    <row r="43" spans="1:8" ht="11" thickBot="1" x14ac:dyDescent="0.3">
      <c r="A43" s="8"/>
      <c r="B43" s="9"/>
    </row>
    <row r="45" spans="1:8" x14ac:dyDescent="0.2">
      <c r="A45" s="1" t="s">
        <v>518</v>
      </c>
    </row>
    <row r="47" spans="1:8" x14ac:dyDescent="0.2">
      <c r="A47" s="162" t="s">
        <v>604</v>
      </c>
      <c r="C47" s="162" t="s">
        <v>605</v>
      </c>
      <c r="D47" s="161"/>
      <c r="E47" s="161"/>
      <c r="F47" s="161"/>
      <c r="G47" s="161"/>
      <c r="H47" s="161"/>
    </row>
    <row r="49" spans="1:8" x14ac:dyDescent="0.2">
      <c r="A49" s="162" t="s">
        <v>606</v>
      </c>
      <c r="C49" s="162" t="s">
        <v>607</v>
      </c>
      <c r="D49" s="161"/>
      <c r="E49" s="161"/>
      <c r="F49" s="161"/>
      <c r="G49" s="161"/>
      <c r="H49" s="161"/>
    </row>
    <row r="50" spans="1:8" x14ac:dyDescent="0.2">
      <c r="A50" s="162" t="s">
        <v>608</v>
      </c>
      <c r="C50" s="162" t="s">
        <v>609</v>
      </c>
      <c r="D50" s="161"/>
      <c r="E50" s="161"/>
      <c r="F50" s="161"/>
      <c r="G50" s="161"/>
      <c r="H50" s="161"/>
    </row>
    <row r="51" spans="1:8" x14ac:dyDescent="0.2">
      <c r="A51" s="162" t="s">
        <v>610</v>
      </c>
      <c r="C51" s="162" t="s">
        <v>611</v>
      </c>
      <c r="D51" s="161"/>
      <c r="E51" s="161"/>
      <c r="F51" s="161"/>
      <c r="G51" s="161"/>
      <c r="H51" s="161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view="pageBreakPreview" topLeftCell="A32" zoomScale="60" zoomScaleNormal="100" workbookViewId="0">
      <selection activeCell="E95" sqref="E95"/>
    </sheetView>
  </sheetViews>
  <sheetFormatPr baseColWidth="10" defaultColWidth="9.08984375" defaultRowHeight="10" x14ac:dyDescent="0.2"/>
  <cols>
    <col min="1" max="1" width="10" style="14" customWidth="1"/>
    <col min="2" max="2" width="83" style="14" customWidth="1"/>
    <col min="3" max="4" width="15.6328125" style="14" customWidth="1"/>
    <col min="5" max="5" width="24.1796875" style="14" bestFit="1" customWidth="1"/>
    <col min="6" max="16384" width="9.08984375" style="14"/>
  </cols>
  <sheetData>
    <row r="1" spans="1:5" s="19" customFormat="1" ht="18.899999999999999" customHeight="1" x14ac:dyDescent="0.35">
      <c r="A1" s="166" t="s">
        <v>602</v>
      </c>
      <c r="B1" s="166"/>
      <c r="C1" s="166"/>
      <c r="D1" s="10" t="s">
        <v>498</v>
      </c>
      <c r="E1" s="18">
        <v>2025</v>
      </c>
    </row>
    <row r="2" spans="1:5" s="11" customFormat="1" ht="18.899999999999999" customHeight="1" x14ac:dyDescent="0.35">
      <c r="A2" s="166" t="s">
        <v>503</v>
      </c>
      <c r="B2" s="166"/>
      <c r="C2" s="166"/>
      <c r="D2" s="10" t="s">
        <v>499</v>
      </c>
      <c r="E2" s="18" t="s">
        <v>501</v>
      </c>
    </row>
    <row r="3" spans="1:5" s="11" customFormat="1" ht="18.899999999999999" customHeight="1" x14ac:dyDescent="0.35">
      <c r="A3" s="166" t="s">
        <v>603</v>
      </c>
      <c r="B3" s="166"/>
      <c r="C3" s="166"/>
      <c r="D3" s="10" t="s">
        <v>500</v>
      </c>
      <c r="E3" s="18">
        <v>1</v>
      </c>
    </row>
    <row r="4" spans="1:5" s="11" customFormat="1" ht="18.899999999999999" customHeight="1" x14ac:dyDescent="0.35">
      <c r="A4" s="166" t="s">
        <v>516</v>
      </c>
      <c r="B4" s="166"/>
      <c r="C4" s="166"/>
      <c r="D4" s="10"/>
      <c r="E4" s="18"/>
    </row>
    <row r="5" spans="1:5" ht="10.5" x14ac:dyDescent="0.25">
      <c r="A5" s="12" t="s">
        <v>116</v>
      </c>
      <c r="B5" s="13"/>
      <c r="C5" s="13"/>
      <c r="D5" s="13"/>
      <c r="E5" s="13"/>
    </row>
    <row r="7" spans="1:5" ht="10.5" x14ac:dyDescent="0.25">
      <c r="A7" s="37" t="s">
        <v>559</v>
      </c>
      <c r="B7" s="37"/>
      <c r="C7" s="37"/>
      <c r="D7" s="37"/>
      <c r="E7" s="37"/>
    </row>
    <row r="8" spans="1:5" ht="10.5" x14ac:dyDescent="0.25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ht="10.5" x14ac:dyDescent="0.25">
      <c r="A9" s="109">
        <v>4000</v>
      </c>
      <c r="B9" s="108" t="s">
        <v>557</v>
      </c>
      <c r="C9" s="140">
        <f>SUM(C10+C57+C69)</f>
        <v>14638375.609999999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ht="10.5" x14ac:dyDescent="0.25">
      <c r="A10" s="109">
        <v>4100</v>
      </c>
      <c r="B10" s="108" t="s">
        <v>223</v>
      </c>
      <c r="C10" s="140">
        <f>SUM(C11+C21+C27+C30+C36+C39+C48)</f>
        <v>1259633.27</v>
      </c>
      <c r="D10" s="78"/>
      <c r="E10" s="39"/>
    </row>
    <row r="11" spans="1:5" ht="10.5" x14ac:dyDescent="0.25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0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ht="10.5" x14ac:dyDescent="0.25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ht="10.5" x14ac:dyDescent="0.25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0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ht="10.5" x14ac:dyDescent="0.25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0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ht="10.5" x14ac:dyDescent="0.25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0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ht="10.5" x14ac:dyDescent="0.25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0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ht="10.5" x14ac:dyDescent="0.25">
      <c r="A48" s="109">
        <v>4170</v>
      </c>
      <c r="B48" s="108" t="s">
        <v>493</v>
      </c>
      <c r="C48" s="140">
        <f>SUM(C49:C56)</f>
        <v>1259633.27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0" x14ac:dyDescent="0.2">
      <c r="A51" s="40">
        <v>4173</v>
      </c>
      <c r="B51" s="42" t="s">
        <v>419</v>
      </c>
      <c r="C51" s="141">
        <v>1259633.27</v>
      </c>
      <c r="D51" s="78"/>
      <c r="E51" s="39"/>
    </row>
    <row r="52" spans="1:5" ht="20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0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0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0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1.5" x14ac:dyDescent="0.25">
      <c r="A57" s="109">
        <v>4200</v>
      </c>
      <c r="B57" s="110" t="s">
        <v>425</v>
      </c>
      <c r="C57" s="140">
        <f>+C58+C64</f>
        <v>13260000</v>
      </c>
      <c r="D57" s="78"/>
      <c r="E57" s="39"/>
    </row>
    <row r="58" spans="1:5" ht="21" x14ac:dyDescent="0.25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ht="10.5" x14ac:dyDescent="0.25">
      <c r="A64" s="109">
        <v>4220</v>
      </c>
      <c r="B64" s="108" t="s">
        <v>255</v>
      </c>
      <c r="C64" s="140">
        <f>SUM(C65:C68)</f>
        <v>13260000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13260000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ht="10.5" x14ac:dyDescent="0.25">
      <c r="A69" s="111">
        <v>4300</v>
      </c>
      <c r="B69" s="108" t="s">
        <v>260</v>
      </c>
      <c r="C69" s="140">
        <f>C70+C73+C79+C81+C83</f>
        <v>118742.34</v>
      </c>
      <c r="D69" s="41"/>
      <c r="E69" s="41"/>
    </row>
    <row r="70" spans="1:5" ht="10.5" x14ac:dyDescent="0.25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ht="10.5" x14ac:dyDescent="0.25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ht="10.5" x14ac:dyDescent="0.25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ht="10.5" x14ac:dyDescent="0.25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ht="10.5" x14ac:dyDescent="0.25">
      <c r="A83" s="111">
        <v>4390</v>
      </c>
      <c r="B83" s="108" t="s">
        <v>271</v>
      </c>
      <c r="C83" s="140">
        <f>SUM(C84:C90)</f>
        <v>118742.34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118742.34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ht="10.5" x14ac:dyDescent="0.25">
      <c r="A92" s="37" t="s">
        <v>558</v>
      </c>
      <c r="B92" s="37"/>
      <c r="C92" s="37"/>
      <c r="D92" s="37"/>
      <c r="E92" s="37"/>
    </row>
    <row r="93" spans="1:5" ht="10.5" x14ac:dyDescent="0.25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ht="10.5" x14ac:dyDescent="0.25">
      <c r="A94" s="111">
        <v>5000</v>
      </c>
      <c r="B94" s="108" t="s">
        <v>277</v>
      </c>
      <c r="C94" s="140">
        <f>C95+C123+C156+C166+C181+C210</f>
        <v>9400578.4900000002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ht="10.5" x14ac:dyDescent="0.25">
      <c r="A95" s="111">
        <v>5100</v>
      </c>
      <c r="B95" s="108" t="s">
        <v>278</v>
      </c>
      <c r="C95" s="140">
        <f>C96+C103+C113</f>
        <v>9249755.0999999996</v>
      </c>
      <c r="D95" s="112">
        <f>C95/$C$94</f>
        <v>0.98395594588562385</v>
      </c>
      <c r="E95" s="41"/>
    </row>
    <row r="96" spans="1:5" ht="10.5" x14ac:dyDescent="0.25">
      <c r="A96" s="111">
        <v>5110</v>
      </c>
      <c r="B96" s="108" t="s">
        <v>279</v>
      </c>
      <c r="C96" s="140">
        <f>SUM(C97:C102)</f>
        <v>7261364.9999999991</v>
      </c>
      <c r="D96" s="112">
        <f t="shared" ref="D96:D159" si="0">C96/$C$94</f>
        <v>0.77243810130667812</v>
      </c>
      <c r="E96" s="41"/>
    </row>
    <row r="97" spans="1:5" x14ac:dyDescent="0.2">
      <c r="A97" s="43">
        <v>5111</v>
      </c>
      <c r="B97" s="41" t="s">
        <v>280</v>
      </c>
      <c r="C97" s="141">
        <v>4759623.71</v>
      </c>
      <c r="D97" s="44">
        <f t="shared" si="0"/>
        <v>0.50631178869078297</v>
      </c>
      <c r="E97" s="41"/>
    </row>
    <row r="98" spans="1:5" x14ac:dyDescent="0.2">
      <c r="A98" s="43">
        <v>5112</v>
      </c>
      <c r="B98" s="41" t="s">
        <v>281</v>
      </c>
      <c r="C98" s="141">
        <v>775983.31</v>
      </c>
      <c r="D98" s="44">
        <f t="shared" si="0"/>
        <v>8.254633593299214E-2</v>
      </c>
      <c r="E98" s="41"/>
    </row>
    <row r="99" spans="1:5" x14ac:dyDescent="0.2">
      <c r="A99" s="43">
        <v>5113</v>
      </c>
      <c r="B99" s="41" t="s">
        <v>282</v>
      </c>
      <c r="C99" s="141">
        <v>319539.21000000002</v>
      </c>
      <c r="D99" s="44">
        <f t="shared" si="0"/>
        <v>3.3991441094812877E-2</v>
      </c>
      <c r="E99" s="41"/>
    </row>
    <row r="100" spans="1:5" x14ac:dyDescent="0.2">
      <c r="A100" s="43">
        <v>5114</v>
      </c>
      <c r="B100" s="41" t="s">
        <v>283</v>
      </c>
      <c r="C100" s="141">
        <v>139554.97</v>
      </c>
      <c r="D100" s="44">
        <f t="shared" si="0"/>
        <v>1.4845359798703196E-2</v>
      </c>
      <c r="E100" s="41"/>
    </row>
    <row r="101" spans="1:5" x14ac:dyDescent="0.2">
      <c r="A101" s="43">
        <v>5115</v>
      </c>
      <c r="B101" s="41" t="s">
        <v>284</v>
      </c>
      <c r="C101" s="141">
        <v>1266663.8</v>
      </c>
      <c r="D101" s="44">
        <f t="shared" si="0"/>
        <v>0.13474317578938699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ht="10.5" x14ac:dyDescent="0.25">
      <c r="A103" s="111">
        <v>5120</v>
      </c>
      <c r="B103" s="108" t="s">
        <v>286</v>
      </c>
      <c r="C103" s="140">
        <f>SUM(C104:C112)</f>
        <v>857165.24</v>
      </c>
      <c r="D103" s="112">
        <f t="shared" si="0"/>
        <v>9.1182180002201116E-2</v>
      </c>
      <c r="E103" s="41"/>
    </row>
    <row r="104" spans="1:5" x14ac:dyDescent="0.2">
      <c r="A104" s="43">
        <v>5121</v>
      </c>
      <c r="B104" s="41" t="s">
        <v>287</v>
      </c>
      <c r="C104" s="141">
        <v>238537.75</v>
      </c>
      <c r="D104" s="44">
        <f t="shared" si="0"/>
        <v>2.5374794780315693E-2</v>
      </c>
      <c r="E104" s="41"/>
    </row>
    <row r="105" spans="1:5" x14ac:dyDescent="0.2">
      <c r="A105" s="43">
        <v>5122</v>
      </c>
      <c r="B105" s="41" t="s">
        <v>288</v>
      </c>
      <c r="C105" s="141">
        <v>120271.37</v>
      </c>
      <c r="D105" s="44">
        <f t="shared" si="0"/>
        <v>1.279403923151542E-2</v>
      </c>
      <c r="E105" s="41"/>
    </row>
    <row r="106" spans="1:5" x14ac:dyDescent="0.2">
      <c r="A106" s="43">
        <v>5123</v>
      </c>
      <c r="B106" s="41" t="s">
        <v>289</v>
      </c>
      <c r="C106" s="141">
        <v>3855.92</v>
      </c>
      <c r="D106" s="44">
        <f t="shared" si="0"/>
        <v>4.1017901229182759E-4</v>
      </c>
      <c r="E106" s="41"/>
    </row>
    <row r="107" spans="1:5" x14ac:dyDescent="0.2">
      <c r="A107" s="43">
        <v>5124</v>
      </c>
      <c r="B107" s="41" t="s">
        <v>290</v>
      </c>
      <c r="C107" s="141">
        <v>10164.65</v>
      </c>
      <c r="D107" s="44">
        <f t="shared" si="0"/>
        <v>1.0812792011483964E-3</v>
      </c>
      <c r="E107" s="41"/>
    </row>
    <row r="108" spans="1:5" x14ac:dyDescent="0.2">
      <c r="A108" s="43">
        <v>5125</v>
      </c>
      <c r="B108" s="41" t="s">
        <v>291</v>
      </c>
      <c r="C108" s="141">
        <v>229444.56</v>
      </c>
      <c r="D108" s="44">
        <f t="shared" si="0"/>
        <v>2.4407493671168741E-2</v>
      </c>
      <c r="E108" s="41"/>
    </row>
    <row r="109" spans="1:5" x14ac:dyDescent="0.2">
      <c r="A109" s="43">
        <v>5126</v>
      </c>
      <c r="B109" s="41" t="s">
        <v>292</v>
      </c>
      <c r="C109" s="141">
        <v>254075.62</v>
      </c>
      <c r="D109" s="44">
        <f t="shared" si="0"/>
        <v>2.702765795427128E-2</v>
      </c>
      <c r="E109" s="41"/>
    </row>
    <row r="110" spans="1:5" x14ac:dyDescent="0.2">
      <c r="A110" s="43">
        <v>5127</v>
      </c>
      <c r="B110" s="41" t="s">
        <v>293</v>
      </c>
      <c r="C110" s="141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815.37</v>
      </c>
      <c r="D112" s="44">
        <f t="shared" si="0"/>
        <v>8.6736151489757944E-5</v>
      </c>
      <c r="E112" s="41"/>
    </row>
    <row r="113" spans="1:5" ht="10.5" x14ac:dyDescent="0.25">
      <c r="A113" s="111">
        <v>5130</v>
      </c>
      <c r="B113" s="108" t="s">
        <v>296</v>
      </c>
      <c r="C113" s="140">
        <f>SUM(C114:C122)</f>
        <v>1131224.8599999999</v>
      </c>
      <c r="D113" s="112">
        <f t="shared" si="0"/>
        <v>0.12033566457674456</v>
      </c>
      <c r="E113" s="41"/>
    </row>
    <row r="114" spans="1:5" x14ac:dyDescent="0.2">
      <c r="A114" s="43">
        <v>5131</v>
      </c>
      <c r="B114" s="41" t="s">
        <v>297</v>
      </c>
      <c r="C114" s="141">
        <v>218805.21</v>
      </c>
      <c r="D114" s="44">
        <f t="shared" si="0"/>
        <v>2.3275717577674306E-2</v>
      </c>
      <c r="E114" s="41"/>
    </row>
    <row r="115" spans="1:5" x14ac:dyDescent="0.2">
      <c r="A115" s="43">
        <v>5132</v>
      </c>
      <c r="B115" s="41" t="s">
        <v>298</v>
      </c>
      <c r="C115" s="141">
        <v>10783.36</v>
      </c>
      <c r="D115" s="44">
        <f t="shared" si="0"/>
        <v>1.1470953634896994E-3</v>
      </c>
      <c r="E115" s="41"/>
    </row>
    <row r="116" spans="1:5" x14ac:dyDescent="0.2">
      <c r="A116" s="43">
        <v>5133</v>
      </c>
      <c r="B116" s="41" t="s">
        <v>299</v>
      </c>
      <c r="C116" s="141">
        <v>159835.85999999999</v>
      </c>
      <c r="D116" s="44">
        <f t="shared" si="0"/>
        <v>1.7002768517919153E-2</v>
      </c>
      <c r="E116" s="41"/>
    </row>
    <row r="117" spans="1:5" x14ac:dyDescent="0.2">
      <c r="A117" s="43">
        <v>5134</v>
      </c>
      <c r="B117" s="41" t="s">
        <v>300</v>
      </c>
      <c r="C117" s="141">
        <v>183861.51</v>
      </c>
      <c r="D117" s="44">
        <f t="shared" si="0"/>
        <v>1.9558531445228112E-2</v>
      </c>
      <c r="E117" s="41"/>
    </row>
    <row r="118" spans="1:5" x14ac:dyDescent="0.2">
      <c r="A118" s="43">
        <v>5135</v>
      </c>
      <c r="B118" s="41" t="s">
        <v>301</v>
      </c>
      <c r="C118" s="141">
        <v>126723.09</v>
      </c>
      <c r="D118" s="44">
        <f t="shared" si="0"/>
        <v>1.3480350186406453E-2</v>
      </c>
      <c r="E118" s="41"/>
    </row>
    <row r="119" spans="1:5" x14ac:dyDescent="0.2">
      <c r="A119" s="43">
        <v>5136</v>
      </c>
      <c r="B119" s="41" t="s">
        <v>302</v>
      </c>
      <c r="C119" s="141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1">
        <v>18178.07</v>
      </c>
      <c r="D120" s="44">
        <f t="shared" si="0"/>
        <v>1.9337182301426643E-3</v>
      </c>
      <c r="E120" s="41"/>
    </row>
    <row r="121" spans="1:5" x14ac:dyDescent="0.2">
      <c r="A121" s="43">
        <v>5138</v>
      </c>
      <c r="B121" s="41" t="s">
        <v>304</v>
      </c>
      <c r="C121" s="141">
        <v>136503.76</v>
      </c>
      <c r="D121" s="44">
        <f t="shared" si="0"/>
        <v>1.4520782965134309E-2</v>
      </c>
      <c r="E121" s="41"/>
    </row>
    <row r="122" spans="1:5" x14ac:dyDescent="0.2">
      <c r="A122" s="43">
        <v>5139</v>
      </c>
      <c r="B122" s="41" t="s">
        <v>305</v>
      </c>
      <c r="C122" s="141">
        <v>276534</v>
      </c>
      <c r="D122" s="44">
        <f t="shared" si="0"/>
        <v>2.9416700290749873E-2</v>
      </c>
      <c r="E122" s="41"/>
    </row>
    <row r="123" spans="1:5" ht="10.5" x14ac:dyDescent="0.25">
      <c r="A123" s="111">
        <v>5200</v>
      </c>
      <c r="B123" s="108" t="s">
        <v>306</v>
      </c>
      <c r="C123" s="140">
        <f>C124+C127+C130+C133+C138+C142+C145+C147+C153</f>
        <v>150823.39000000001</v>
      </c>
      <c r="D123" s="112">
        <f t="shared" si="0"/>
        <v>1.6044054114376104E-2</v>
      </c>
      <c r="E123" s="41"/>
    </row>
    <row r="124" spans="1:5" ht="10.5" x14ac:dyDescent="0.25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ht="10.5" x14ac:dyDescent="0.25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ht="10.5" x14ac:dyDescent="0.25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ht="10.5" x14ac:dyDescent="0.25">
      <c r="A133" s="111">
        <v>5240</v>
      </c>
      <c r="B133" s="108" t="s">
        <v>258</v>
      </c>
      <c r="C133" s="140">
        <f>SUM(C134:C137)</f>
        <v>150823.39000000001</v>
      </c>
      <c r="D133" s="112">
        <f t="shared" si="0"/>
        <v>1.6044054114376104E-2</v>
      </c>
      <c r="E133" s="41"/>
    </row>
    <row r="134" spans="1:5" x14ac:dyDescent="0.2">
      <c r="A134" s="43">
        <v>5241</v>
      </c>
      <c r="B134" s="41" t="s">
        <v>315</v>
      </c>
      <c r="C134" s="141">
        <v>150823.39000000001</v>
      </c>
      <c r="D134" s="44">
        <f t="shared" si="0"/>
        <v>1.6044054114376104E-2</v>
      </c>
      <c r="E134" s="41"/>
    </row>
    <row r="135" spans="1:5" x14ac:dyDescent="0.2">
      <c r="A135" s="43">
        <v>5242</v>
      </c>
      <c r="B135" s="41" t="s">
        <v>316</v>
      </c>
      <c r="C135" s="14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1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ht="10.5" x14ac:dyDescent="0.25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ht="10.5" x14ac:dyDescent="0.25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ht="10.5" x14ac:dyDescent="0.25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ht="10.5" x14ac:dyDescent="0.25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ht="10.5" x14ac:dyDescent="0.25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ht="10.5" x14ac:dyDescent="0.25">
      <c r="A156" s="111">
        <v>5300</v>
      </c>
      <c r="B156" s="108" t="s">
        <v>336</v>
      </c>
      <c r="C156" s="140">
        <f>C157+C160+C163</f>
        <v>0</v>
      </c>
      <c r="D156" s="112">
        <f t="shared" si="0"/>
        <v>0</v>
      </c>
      <c r="E156" s="41"/>
    </row>
    <row r="157" spans="1:5" ht="10.5" x14ac:dyDescent="0.25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ht="10.5" x14ac:dyDescent="0.25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ht="10.5" x14ac:dyDescent="0.25">
      <c r="A163" s="111">
        <v>5330</v>
      </c>
      <c r="B163" s="108" t="s">
        <v>254</v>
      </c>
      <c r="C163" s="140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0</v>
      </c>
      <c r="D165" s="44">
        <f t="shared" si="1"/>
        <v>0</v>
      </c>
      <c r="E165" s="41"/>
    </row>
    <row r="166" spans="1:5" ht="10.5" x14ac:dyDescent="0.25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ht="10.5" x14ac:dyDescent="0.25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ht="10.5" x14ac:dyDescent="0.25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ht="10.5" x14ac:dyDescent="0.25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ht="10.5" x14ac:dyDescent="0.25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ht="10.5" x14ac:dyDescent="0.25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ht="10.5" x14ac:dyDescent="0.25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ht="10.5" x14ac:dyDescent="0.25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ht="10.5" x14ac:dyDescent="0.25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ht="10.5" x14ac:dyDescent="0.25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ht="10.5" x14ac:dyDescent="0.25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ht="10.5" x14ac:dyDescent="0.25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ht="10.5" x14ac:dyDescent="0.25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view="pageBreakPreview" zoomScale="60" zoomScaleNormal="60" workbookViewId="0">
      <selection activeCell="E168" sqref="E168"/>
    </sheetView>
  </sheetViews>
  <sheetFormatPr baseColWidth="10" defaultColWidth="9.08984375" defaultRowHeight="10" x14ac:dyDescent="0.2"/>
  <cols>
    <col min="1" max="1" width="10" style="14" customWidth="1"/>
    <col min="2" max="2" width="64.54296875" style="14" bestFit="1" customWidth="1"/>
    <col min="3" max="3" width="16.453125" style="14" bestFit="1" customWidth="1"/>
    <col min="4" max="4" width="19.08984375" style="14" customWidth="1"/>
    <col min="5" max="5" width="28" style="14" customWidth="1"/>
    <col min="6" max="6" width="53.90625" style="14" bestFit="1" customWidth="1"/>
    <col min="7" max="7" width="16.6328125" style="14" customWidth="1"/>
    <col min="8" max="8" width="26" style="14" customWidth="1"/>
    <col min="9" max="9" width="27.08984375" style="14" customWidth="1"/>
    <col min="10" max="10" width="22.1796875" style="14" customWidth="1"/>
    <col min="11" max="16384" width="9.08984375" style="14"/>
  </cols>
  <sheetData>
    <row r="1" spans="1:8" s="11" customFormat="1" ht="18.899999999999999" customHeight="1" x14ac:dyDescent="0.35">
      <c r="A1" s="172" t="s">
        <v>602</v>
      </c>
      <c r="B1" s="173"/>
      <c r="C1" s="173"/>
      <c r="D1" s="173"/>
      <c r="E1" s="173"/>
      <c r="F1" s="173"/>
      <c r="G1" s="10" t="s">
        <v>498</v>
      </c>
      <c r="H1" s="18">
        <v>2025</v>
      </c>
    </row>
    <row r="2" spans="1:8" s="11" customFormat="1" ht="18.899999999999999" customHeight="1" x14ac:dyDescent="0.35">
      <c r="A2" s="172" t="s">
        <v>502</v>
      </c>
      <c r="B2" s="173"/>
      <c r="C2" s="173"/>
      <c r="D2" s="173"/>
      <c r="E2" s="173"/>
      <c r="F2" s="173"/>
      <c r="G2" s="10" t="s">
        <v>499</v>
      </c>
      <c r="H2" s="18" t="s">
        <v>501</v>
      </c>
    </row>
    <row r="3" spans="1:8" s="11" customFormat="1" ht="18.899999999999999" customHeight="1" x14ac:dyDescent="0.35">
      <c r="A3" s="172" t="s">
        <v>603</v>
      </c>
      <c r="B3" s="173"/>
      <c r="C3" s="173"/>
      <c r="D3" s="173"/>
      <c r="E3" s="173"/>
      <c r="F3" s="173"/>
      <c r="G3" s="10" t="s">
        <v>500</v>
      </c>
      <c r="H3" s="18">
        <v>1</v>
      </c>
    </row>
    <row r="4" spans="1:8" s="11" customFormat="1" ht="18.899999999999999" customHeight="1" x14ac:dyDescent="0.35">
      <c r="A4" s="172" t="s">
        <v>516</v>
      </c>
      <c r="B4" s="173"/>
      <c r="C4" s="173"/>
      <c r="D4" s="173"/>
      <c r="E4" s="173"/>
      <c r="F4" s="173"/>
      <c r="G4" s="10"/>
      <c r="H4" s="18"/>
    </row>
    <row r="5" spans="1:8" ht="10.5" x14ac:dyDescent="0.25">
      <c r="A5" s="12" t="s">
        <v>116</v>
      </c>
      <c r="B5" s="13"/>
      <c r="C5" s="13"/>
      <c r="D5" s="13"/>
      <c r="E5" s="13"/>
      <c r="F5" s="13"/>
      <c r="G5" s="13"/>
      <c r="H5" s="13"/>
    </row>
    <row r="7" spans="1:8" ht="10.5" x14ac:dyDescent="0.25">
      <c r="A7" s="13" t="s">
        <v>88</v>
      </c>
      <c r="B7" s="13"/>
      <c r="C7" s="13"/>
      <c r="D7" s="13"/>
      <c r="E7" s="13"/>
      <c r="F7" s="13"/>
      <c r="G7" s="13"/>
      <c r="H7" s="13"/>
    </row>
    <row r="8" spans="1:8" ht="10.5" x14ac:dyDescent="0.25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-984.31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ht="10.5" x14ac:dyDescent="0.25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ht="10.5" x14ac:dyDescent="0.25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74938.289999999994</v>
      </c>
      <c r="D15" s="143">
        <v>40430.17</v>
      </c>
      <c r="E15" s="143">
        <v>40430.17</v>
      </c>
      <c r="F15" s="143">
        <v>0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ht="10.5" x14ac:dyDescent="0.25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ht="10.5" x14ac:dyDescent="0.25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941971.6</v>
      </c>
      <c r="D20" s="143">
        <v>941971.6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3">
        <v>50800</v>
      </c>
      <c r="D21" s="143">
        <v>50800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552995.42000000004</v>
      </c>
      <c r="D23" s="143">
        <v>552995.42000000004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82860</v>
      </c>
      <c r="D24" s="143">
        <v>82860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7000</v>
      </c>
      <c r="D26" s="143">
        <v>7000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0.04</v>
      </c>
      <c r="D27" s="143">
        <v>0.04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ht="10.5" x14ac:dyDescent="0.25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ht="10.5" x14ac:dyDescent="0.25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ht="10.5" x14ac:dyDescent="0.25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ht="10.5" x14ac:dyDescent="0.25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3">
        <v>0</v>
      </c>
    </row>
    <row r="44" spans="1:8" ht="10.5" x14ac:dyDescent="0.25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ht="10.5" x14ac:dyDescent="0.25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IF(OR(C46&lt;&gt;0),"","SIN INFORMACIÓN QUE REVELAR")</f>
        <v>SIN INFORMACIÓN QUE REVELAR</v>
      </c>
    </row>
    <row r="48" spans="1:8" ht="10.5" x14ac:dyDescent="0.25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ht="10.5" x14ac:dyDescent="0.25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ht="10.5" x14ac:dyDescent="0.25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ht="10.5" x14ac:dyDescent="0.25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6173115.1499999994</v>
      </c>
      <c r="D56" s="143">
        <f>SUM(D57:D63)</f>
        <v>0</v>
      </c>
      <c r="E56" s="143">
        <f>SUM(E57:E63)</f>
        <v>249061.2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3">
        <v>18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828201.59</v>
      </c>
      <c r="D59" s="143">
        <v>0</v>
      </c>
      <c r="E59" s="143">
        <v>124530.6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0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5344895.5599999996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0</v>
      </c>
      <c r="D63" s="143">
        <v>0</v>
      </c>
      <c r="E63" s="143">
        <v>124530.6</v>
      </c>
    </row>
    <row r="64" spans="1:10" x14ac:dyDescent="0.2">
      <c r="A64" s="16">
        <v>1240</v>
      </c>
      <c r="B64" s="14" t="s">
        <v>157</v>
      </c>
      <c r="C64" s="143">
        <f>SUM(C65:C72)</f>
        <v>15250222.109999998</v>
      </c>
      <c r="D64" s="143">
        <f t="shared" ref="D64:E64" si="0">SUM(D65:D72)</f>
        <v>0</v>
      </c>
      <c r="E64" s="143">
        <f t="shared" si="0"/>
        <v>6450963.2599999998</v>
      </c>
    </row>
    <row r="65" spans="1:9" x14ac:dyDescent="0.2">
      <c r="A65" s="16">
        <v>1241</v>
      </c>
      <c r="B65" s="14" t="s">
        <v>158</v>
      </c>
      <c r="C65" s="143">
        <v>4051621.76</v>
      </c>
      <c r="D65" s="143">
        <v>0</v>
      </c>
      <c r="E65" s="143">
        <v>0</v>
      </c>
    </row>
    <row r="66" spans="1:9" x14ac:dyDescent="0.2">
      <c r="A66" s="16">
        <v>1242</v>
      </c>
      <c r="B66" s="14" t="s">
        <v>159</v>
      </c>
      <c r="C66" s="143">
        <v>348056.39</v>
      </c>
      <c r="D66" s="143">
        <v>0</v>
      </c>
      <c r="E66" s="143">
        <v>0</v>
      </c>
    </row>
    <row r="67" spans="1:9" x14ac:dyDescent="0.2">
      <c r="A67" s="16">
        <v>1243</v>
      </c>
      <c r="B67" s="14" t="s">
        <v>160</v>
      </c>
      <c r="C67" s="143">
        <v>4315421.7699999996</v>
      </c>
      <c r="D67" s="143">
        <v>0</v>
      </c>
      <c r="E67" s="143">
        <v>0</v>
      </c>
    </row>
    <row r="68" spans="1:9" x14ac:dyDescent="0.2">
      <c r="A68" s="16">
        <v>1244</v>
      </c>
      <c r="B68" s="14" t="s">
        <v>161</v>
      </c>
      <c r="C68" s="143">
        <v>5477937.2400000002</v>
      </c>
      <c r="D68" s="143">
        <v>0</v>
      </c>
      <c r="E68" s="143">
        <v>0</v>
      </c>
    </row>
    <row r="69" spans="1:9" x14ac:dyDescent="0.2">
      <c r="A69" s="16">
        <v>1245</v>
      </c>
      <c r="B69" s="14" t="s">
        <v>162</v>
      </c>
      <c r="C69" s="143">
        <v>3944</v>
      </c>
      <c r="D69" s="143">
        <v>0</v>
      </c>
      <c r="E69" s="143">
        <v>6450963.2599999998</v>
      </c>
    </row>
    <row r="70" spans="1:9" x14ac:dyDescent="0.2">
      <c r="A70" s="16">
        <v>1246</v>
      </c>
      <c r="B70" s="14" t="s">
        <v>163</v>
      </c>
      <c r="C70" s="143">
        <v>1053240.95</v>
      </c>
      <c r="D70" s="143">
        <v>0</v>
      </c>
      <c r="E70" s="143">
        <v>0</v>
      </c>
    </row>
    <row r="71" spans="1:9" x14ac:dyDescent="0.2">
      <c r="A71" s="16">
        <v>1247</v>
      </c>
      <c r="B71" s="14" t="s">
        <v>164</v>
      </c>
      <c r="C71" s="143">
        <v>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ht="10.5" x14ac:dyDescent="0.25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ht="10.5" x14ac:dyDescent="0.25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128616.86</v>
      </c>
      <c r="D76" s="143">
        <f>SUM(D77:D81)</f>
        <v>0</v>
      </c>
      <c r="E76" s="143">
        <f>SUM(E77:E81)</f>
        <v>44988.83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3">
        <v>21593.86</v>
      </c>
      <c r="D77" s="143">
        <v>0</v>
      </c>
      <c r="E77" s="143">
        <v>21416.66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107023</v>
      </c>
      <c r="D80" s="143">
        <v>0</v>
      </c>
      <c r="E80" s="143">
        <v>23572.17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ht="10.5" x14ac:dyDescent="0.25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ht="10.5" x14ac:dyDescent="0.25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ht="10.5" x14ac:dyDescent="0.25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ht="10.5" x14ac:dyDescent="0.25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63072.9</v>
      </c>
      <c r="E98" s="14" t="str">
        <f>IF(OR(C98&lt;&gt;0,C99&lt;&gt;0,C100&lt;&gt;0,C101&lt;&gt;0,C102&lt;&gt;0,C103&lt;&gt;0,C104&lt;&gt;0,C105&lt;&gt;0,C106&lt;&gt;0),"","SIN INFORMACIÓN QUE REVELAR")</f>
        <v/>
      </c>
    </row>
    <row r="99" spans="1:8" x14ac:dyDescent="0.2">
      <c r="A99" s="16">
        <v>1191</v>
      </c>
      <c r="B99" s="14" t="s">
        <v>485</v>
      </c>
      <c r="C99" s="143">
        <v>63072.9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ht="10.5" x14ac:dyDescent="0.25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ht="10.5" x14ac:dyDescent="0.25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629525.19000000006</v>
      </c>
      <c r="D110" s="143">
        <f>SUM(D111:D119)</f>
        <v>629525.19000000006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10937.78</v>
      </c>
      <c r="D111" s="143">
        <f>C111</f>
        <v>10937.78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326995.07</v>
      </c>
      <c r="D112" s="143">
        <f t="shared" ref="D112:D119" si="1">C112</f>
        <v>326995.07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-665548.84</v>
      </c>
      <c r="D113" s="143">
        <f t="shared" si="1"/>
        <v>-665548.84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345219.79</v>
      </c>
      <c r="D117" s="143">
        <f t="shared" si="1"/>
        <v>345219.79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611921.39</v>
      </c>
      <c r="D119" s="143">
        <f t="shared" si="1"/>
        <v>611921.39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ht="10.5" x14ac:dyDescent="0.25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ht="10.5" x14ac:dyDescent="0.25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ht="10.5" x14ac:dyDescent="0.25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ht="10.5" x14ac:dyDescent="0.25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ht="10.5" x14ac:dyDescent="0.25">
      <c r="A153" s="113" t="s">
        <v>570</v>
      </c>
      <c r="B153" s="113"/>
      <c r="C153" s="113"/>
      <c r="D153" s="113"/>
      <c r="E153" s="113"/>
    </row>
    <row r="154" spans="1:5" ht="10.5" x14ac:dyDescent="0.25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ht="10.5" x14ac:dyDescent="0.25">
      <c r="A165" s="113" t="s">
        <v>580</v>
      </c>
      <c r="B165" s="113"/>
      <c r="C165" s="113"/>
      <c r="D165" s="113"/>
      <c r="E165" s="113"/>
    </row>
    <row r="166" spans="1:5" ht="10.5" x14ac:dyDescent="0.25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5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="60" zoomScaleNormal="100" workbookViewId="0">
      <selection activeCell="E16" sqref="E16"/>
    </sheetView>
  </sheetViews>
  <sheetFormatPr baseColWidth="10" defaultColWidth="9.08984375" defaultRowHeight="10" x14ac:dyDescent="0.2"/>
  <cols>
    <col min="1" max="1" width="10" style="22" customWidth="1"/>
    <col min="2" max="2" width="48.08984375" style="22" customWidth="1"/>
    <col min="3" max="3" width="22.90625" style="22" customWidth="1"/>
    <col min="4" max="4" width="16.6328125" style="22" customWidth="1"/>
    <col min="5" max="5" width="24.1796875" style="22" bestFit="1" customWidth="1"/>
    <col min="6" max="16384" width="9.08984375" style="22"/>
  </cols>
  <sheetData>
    <row r="1" spans="1:5" ht="18.899999999999999" customHeight="1" x14ac:dyDescent="0.2">
      <c r="A1" s="174" t="s">
        <v>602</v>
      </c>
      <c r="B1" s="174"/>
      <c r="C1" s="174"/>
      <c r="D1" s="20" t="s">
        <v>498</v>
      </c>
      <c r="E1" s="21">
        <v>2025</v>
      </c>
    </row>
    <row r="2" spans="1:5" ht="18.899999999999999" customHeight="1" x14ac:dyDescent="0.2">
      <c r="A2" s="174" t="s">
        <v>504</v>
      </c>
      <c r="B2" s="174"/>
      <c r="C2" s="174"/>
      <c r="D2" s="20" t="s">
        <v>499</v>
      </c>
      <c r="E2" s="21" t="s">
        <v>501</v>
      </c>
    </row>
    <row r="3" spans="1:5" ht="18.899999999999999" customHeight="1" x14ac:dyDescent="0.2">
      <c r="A3" s="174" t="s">
        <v>603</v>
      </c>
      <c r="B3" s="174"/>
      <c r="C3" s="174"/>
      <c r="D3" s="20" t="s">
        <v>500</v>
      </c>
      <c r="E3" s="21">
        <v>1</v>
      </c>
    </row>
    <row r="4" spans="1:5" ht="18.899999999999999" customHeight="1" x14ac:dyDescent="0.2">
      <c r="A4" s="174" t="s">
        <v>516</v>
      </c>
      <c r="B4" s="174"/>
      <c r="C4" s="174"/>
      <c r="D4" s="20"/>
      <c r="E4" s="21"/>
    </row>
    <row r="5" spans="1:5" ht="10.5" x14ac:dyDescent="0.25">
      <c r="A5" s="23" t="s">
        <v>116</v>
      </c>
      <c r="B5" s="24"/>
      <c r="C5" s="24"/>
      <c r="D5" s="24"/>
      <c r="E5" s="24"/>
    </row>
    <row r="7" spans="1:5" ht="10.5" x14ac:dyDescent="0.25">
      <c r="A7" s="24" t="s">
        <v>107</v>
      </c>
      <c r="B7" s="24"/>
      <c r="C7" s="24"/>
      <c r="D7" s="24"/>
      <c r="E7" s="24"/>
    </row>
    <row r="8" spans="1:5" ht="10.5" x14ac:dyDescent="0.25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945816.92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0.05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ht="10.5" x14ac:dyDescent="0.25">
      <c r="A13" s="24" t="s">
        <v>108</v>
      </c>
      <c r="B13" s="24"/>
      <c r="C13" s="24"/>
      <c r="D13" s="24"/>
      <c r="E13" s="24"/>
    </row>
    <row r="14" spans="1:5" ht="10.5" x14ac:dyDescent="0.25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5237797.12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15941608.34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view="pageBreakPreview" zoomScale="60" zoomScaleNormal="100" workbookViewId="0">
      <selection activeCell="E49" sqref="E49"/>
    </sheetView>
  </sheetViews>
  <sheetFormatPr baseColWidth="10" defaultColWidth="9.08984375" defaultRowHeight="10" x14ac:dyDescent="0.2"/>
  <cols>
    <col min="1" max="1" width="10" style="22" customWidth="1"/>
    <col min="2" max="2" width="63.453125" style="22" bestFit="1" customWidth="1"/>
    <col min="3" max="3" width="15.36328125" style="22" bestFit="1" customWidth="1"/>
    <col min="4" max="4" width="16.453125" style="22" bestFit="1" customWidth="1"/>
    <col min="5" max="5" width="24.1796875" style="22" bestFit="1" customWidth="1"/>
    <col min="6" max="16384" width="9.08984375" style="22"/>
  </cols>
  <sheetData>
    <row r="1" spans="1:5" s="28" customFormat="1" ht="18.899999999999999" customHeight="1" x14ac:dyDescent="0.35">
      <c r="A1" s="174" t="s">
        <v>602</v>
      </c>
      <c r="B1" s="174"/>
      <c r="C1" s="174"/>
      <c r="D1" s="20" t="s">
        <v>498</v>
      </c>
      <c r="E1" s="21">
        <v>2025</v>
      </c>
    </row>
    <row r="2" spans="1:5" s="28" customFormat="1" ht="18.899999999999999" customHeight="1" x14ac:dyDescent="0.35">
      <c r="A2" s="174" t="s">
        <v>505</v>
      </c>
      <c r="B2" s="174"/>
      <c r="C2" s="174"/>
      <c r="D2" s="20" t="s">
        <v>499</v>
      </c>
      <c r="E2" s="21" t="s">
        <v>501</v>
      </c>
    </row>
    <row r="3" spans="1:5" s="28" customFormat="1" ht="18.899999999999999" customHeight="1" x14ac:dyDescent="0.35">
      <c r="A3" s="174" t="s">
        <v>603</v>
      </c>
      <c r="B3" s="174"/>
      <c r="C3" s="174"/>
      <c r="D3" s="20" t="s">
        <v>500</v>
      </c>
      <c r="E3" s="21">
        <v>1</v>
      </c>
    </row>
    <row r="4" spans="1:5" s="28" customFormat="1" ht="18.899999999999999" customHeight="1" x14ac:dyDescent="0.35">
      <c r="A4" s="174" t="s">
        <v>516</v>
      </c>
      <c r="B4" s="174"/>
      <c r="C4" s="174"/>
      <c r="D4" s="20"/>
      <c r="E4" s="21"/>
    </row>
    <row r="5" spans="1:5" ht="10.5" x14ac:dyDescent="0.25">
      <c r="A5" s="23" t="s">
        <v>116</v>
      </c>
      <c r="B5" s="24"/>
      <c r="C5" s="24"/>
      <c r="D5" s="24"/>
      <c r="E5" s="24"/>
    </row>
    <row r="7" spans="1:5" ht="10.5" x14ac:dyDescent="0.25">
      <c r="A7" s="24" t="s">
        <v>590</v>
      </c>
      <c r="B7" s="24"/>
      <c r="C7" s="24"/>
      <c r="D7" s="24"/>
      <c r="E7" s="136"/>
    </row>
    <row r="8" spans="1:5" ht="10.5" x14ac:dyDescent="0.25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-3362.31</v>
      </c>
      <c r="D9" s="146">
        <v>-3362.31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6053984.5599999996</v>
      </c>
      <c r="D10" s="146">
        <v>1852644.94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-984.31</v>
      </c>
      <c r="D12" s="146">
        <v>-984.31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ht="10.5" x14ac:dyDescent="0.25">
      <c r="A16" s="33">
        <v>1110</v>
      </c>
      <c r="B16" s="34" t="s">
        <v>519</v>
      </c>
      <c r="C16" s="147">
        <f>SUM(C9:C15)</f>
        <v>6049637.9400000004</v>
      </c>
      <c r="D16" s="147">
        <f>SUM(D9:D15)</f>
        <v>1848298.3199999998</v>
      </c>
    </row>
    <row r="19" spans="1:5" ht="10.5" x14ac:dyDescent="0.25">
      <c r="A19" s="24" t="s">
        <v>591</v>
      </c>
      <c r="B19" s="24"/>
      <c r="C19" s="24"/>
      <c r="D19" s="24"/>
    </row>
    <row r="20" spans="1:5" ht="10.5" x14ac:dyDescent="0.25">
      <c r="A20" s="25" t="s">
        <v>86</v>
      </c>
      <c r="B20" s="25" t="s">
        <v>83</v>
      </c>
      <c r="C20" s="81">
        <v>2025</v>
      </c>
      <c r="D20" s="81">
        <v>2024</v>
      </c>
    </row>
    <row r="21" spans="1:5" ht="10.5" x14ac:dyDescent="0.25">
      <c r="A21" s="33">
        <v>1230</v>
      </c>
      <c r="B21" s="34" t="s">
        <v>149</v>
      </c>
      <c r="C21" s="147">
        <f>SUM(C22:C28)</f>
        <v>0</v>
      </c>
      <c r="D21" s="147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0</v>
      </c>
      <c r="D26" s="146">
        <v>0</v>
      </c>
    </row>
    <row r="27" spans="1:5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ht="10.5" x14ac:dyDescent="0.25">
      <c r="A29" s="33">
        <v>1240</v>
      </c>
      <c r="B29" s="34" t="s">
        <v>157</v>
      </c>
      <c r="C29" s="147">
        <f>SUM(C30:C37)</f>
        <v>250322.2</v>
      </c>
      <c r="D29" s="147">
        <f>SUM(D30:D37)</f>
        <v>875059.43</v>
      </c>
    </row>
    <row r="30" spans="1:5" x14ac:dyDescent="0.2">
      <c r="A30" s="26">
        <v>1241</v>
      </c>
      <c r="B30" s="22" t="s">
        <v>158</v>
      </c>
      <c r="C30" s="146">
        <v>250322.2</v>
      </c>
      <c r="D30" s="146">
        <v>483270.08</v>
      </c>
    </row>
    <row r="31" spans="1:5" x14ac:dyDescent="0.2">
      <c r="A31" s="26">
        <v>1242</v>
      </c>
      <c r="B31" s="22" t="s">
        <v>159</v>
      </c>
      <c r="C31" s="146">
        <v>0</v>
      </c>
      <c r="D31" s="146">
        <v>71688</v>
      </c>
    </row>
    <row r="32" spans="1:5" x14ac:dyDescent="0.2">
      <c r="A32" s="26">
        <v>1243</v>
      </c>
      <c r="B32" s="22" t="s">
        <v>160</v>
      </c>
      <c r="C32" s="146">
        <v>0</v>
      </c>
      <c r="D32" s="146">
        <v>105179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0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0</v>
      </c>
      <c r="D35" s="146">
        <v>214922.35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ht="10.5" x14ac:dyDescent="0.25">
      <c r="A38" s="118">
        <v>1250</v>
      </c>
      <c r="B38" s="119" t="s">
        <v>167</v>
      </c>
      <c r="C38" s="148">
        <f>SUM(C39:C43)</f>
        <v>50763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50763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ht="10.5" x14ac:dyDescent="0.25">
      <c r="B44" s="82" t="s">
        <v>520</v>
      </c>
      <c r="C44" s="147">
        <f>C21+C29+C38</f>
        <v>301085.2</v>
      </c>
      <c r="D44" s="147">
        <f>D21+D29+D38</f>
        <v>875059.43</v>
      </c>
    </row>
    <row r="46" spans="1:5" ht="10.5" x14ac:dyDescent="0.25">
      <c r="A46" s="24" t="s">
        <v>592</v>
      </c>
      <c r="B46" s="24"/>
      <c r="C46" s="24"/>
      <c r="D46" s="24"/>
      <c r="E46" s="136"/>
    </row>
    <row r="47" spans="1:5" ht="10.5" x14ac:dyDescent="0.25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ht="10.5" x14ac:dyDescent="0.25">
      <c r="A48" s="33">
        <v>3210</v>
      </c>
      <c r="B48" s="34" t="s">
        <v>521</v>
      </c>
      <c r="C48" s="147">
        <v>5237797.12</v>
      </c>
      <c r="D48" s="147">
        <v>2289790.5699999998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ht="10.5" x14ac:dyDescent="0.25">
      <c r="A49" s="26"/>
      <c r="B49" s="82" t="s">
        <v>510</v>
      </c>
      <c r="C49" s="147">
        <f>C54+C66+C94+C97+C50</f>
        <v>2355.6800000000003</v>
      </c>
      <c r="D49" s="147">
        <f>D54+D66+D94+D97+D50</f>
        <v>1943803.55</v>
      </c>
    </row>
    <row r="50" spans="1:4" ht="10.5" x14ac:dyDescent="0.25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ht="10.5" x14ac:dyDescent="0.25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ht="10.5" x14ac:dyDescent="0.25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ht="10.5" x14ac:dyDescent="0.25">
      <c r="A66" s="33">
        <v>5500</v>
      </c>
      <c r="B66" s="34" t="s">
        <v>357</v>
      </c>
      <c r="C66" s="147">
        <f>C67+C76+C79+C85</f>
        <v>0</v>
      </c>
      <c r="D66" s="147">
        <f>D67+D76+D79+D85</f>
        <v>1476625.1300000001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1476625.1300000001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24906.12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1445146.48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6572.53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0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ht="10.5" x14ac:dyDescent="0.25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ht="10.5" x14ac:dyDescent="0.25">
      <c r="A97" s="33">
        <v>2110</v>
      </c>
      <c r="B97" s="85" t="s">
        <v>522</v>
      </c>
      <c r="C97" s="147">
        <f>SUM(C98:C102)</f>
        <v>2355.6800000000003</v>
      </c>
      <c r="D97" s="147">
        <f>SUM(D98:D102)</f>
        <v>467178.42</v>
      </c>
    </row>
    <row r="98" spans="1:4" x14ac:dyDescent="0.2">
      <c r="A98" s="26">
        <v>2111</v>
      </c>
      <c r="B98" s="22" t="s">
        <v>523</v>
      </c>
      <c r="C98" s="146">
        <v>2250</v>
      </c>
      <c r="D98" s="146">
        <v>0</v>
      </c>
    </row>
    <row r="99" spans="1:4" x14ac:dyDescent="0.2">
      <c r="A99" s="26">
        <v>2112</v>
      </c>
      <c r="B99" s="22" t="s">
        <v>524</v>
      </c>
      <c r="C99" s="146">
        <v>104.26</v>
      </c>
      <c r="D99" s="146">
        <v>37012.5</v>
      </c>
    </row>
    <row r="100" spans="1:4" x14ac:dyDescent="0.2">
      <c r="A100" s="26">
        <v>2112</v>
      </c>
      <c r="B100" s="22" t="s">
        <v>525</v>
      </c>
      <c r="C100" s="146">
        <v>1.42</v>
      </c>
      <c r="D100" s="146">
        <v>390025.92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40140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ht="10.5" x14ac:dyDescent="0.25">
      <c r="A103" s="26"/>
      <c r="B103" s="82" t="s">
        <v>528</v>
      </c>
      <c r="C103" s="147">
        <f>+C104</f>
        <v>0</v>
      </c>
      <c r="D103" s="147">
        <f>+D104</f>
        <v>0</v>
      </c>
    </row>
    <row r="104" spans="1:4" ht="10.5" x14ac:dyDescent="0.25">
      <c r="A104" s="96">
        <v>3100</v>
      </c>
      <c r="B104" s="100" t="s">
        <v>541</v>
      </c>
      <c r="C104" s="153">
        <f>SUM(C105:C108)</f>
        <v>0</v>
      </c>
      <c r="D104" s="153">
        <f>SUM(D105:D108)</f>
        <v>0</v>
      </c>
    </row>
    <row r="105" spans="1:4" x14ac:dyDescent="0.2">
      <c r="A105" s="98"/>
      <c r="B105" s="101" t="s">
        <v>542</v>
      </c>
      <c r="C105" s="154">
        <v>0</v>
      </c>
      <c r="D105" s="154">
        <v>0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ht="10.5" x14ac:dyDescent="0.25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ht="10.5" x14ac:dyDescent="0.25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ht="10.5" x14ac:dyDescent="0.25">
      <c r="A112" s="98"/>
      <c r="B112" s="102" t="s">
        <v>548</v>
      </c>
      <c r="C112" s="150">
        <f>+C113+C135</f>
        <v>34508.120000000003</v>
      </c>
      <c r="D112" s="150">
        <f>+D113+D135</f>
        <v>0</v>
      </c>
    </row>
    <row r="113" spans="1:4" ht="10.5" x14ac:dyDescent="0.25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0</v>
      </c>
    </row>
    <row r="114" spans="1:4" ht="10.5" x14ac:dyDescent="0.25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ht="10.5" x14ac:dyDescent="0.25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ht="10.5" x14ac:dyDescent="0.25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ht="10.5" x14ac:dyDescent="0.25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ht="10.5" x14ac:dyDescent="0.25">
      <c r="A127" s="123">
        <v>4390</v>
      </c>
      <c r="B127" s="124" t="s">
        <v>271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0</v>
      </c>
    </row>
    <row r="135" spans="1:4" ht="10.5" x14ac:dyDescent="0.25">
      <c r="A135" s="33">
        <v>1120</v>
      </c>
      <c r="B135" s="85" t="s">
        <v>529</v>
      </c>
      <c r="C135" s="147">
        <f>SUM(C136:C144)</f>
        <v>34508.120000000003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34508.120000000003</v>
      </c>
      <c r="D142" s="146">
        <v>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0</v>
      </c>
    </row>
    <row r="145" spans="1:4" ht="10.5" x14ac:dyDescent="0.25">
      <c r="A145" s="26"/>
      <c r="B145" s="87" t="s">
        <v>539</v>
      </c>
      <c r="C145" s="147">
        <f>C48+C49+C103-C109-C112</f>
        <v>5205644.68</v>
      </c>
      <c r="D145" s="147">
        <f>D48+D49+D103-D109-D112</f>
        <v>4233594.12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view="pageBreakPreview" zoomScale="60" zoomScaleNormal="100" workbookViewId="0">
      <selection activeCell="D17" sqref="D17"/>
    </sheetView>
  </sheetViews>
  <sheetFormatPr baseColWidth="10" defaultColWidth="11.453125" defaultRowHeight="10" x14ac:dyDescent="0.2"/>
  <cols>
    <col min="1" max="1" width="3.36328125" style="30" customWidth="1"/>
    <col min="2" max="2" width="63.08984375" style="30" customWidth="1"/>
    <col min="3" max="3" width="17.6328125" style="30" customWidth="1"/>
    <col min="4" max="16384" width="11.453125" style="30"/>
  </cols>
  <sheetData>
    <row r="1" spans="1:3" s="29" customFormat="1" ht="18" customHeight="1" x14ac:dyDescent="0.35">
      <c r="A1" s="175" t="s">
        <v>602</v>
      </c>
      <c r="B1" s="176"/>
      <c r="C1" s="177"/>
    </row>
    <row r="2" spans="1:3" s="29" customFormat="1" ht="18" customHeight="1" x14ac:dyDescent="0.35">
      <c r="A2" s="178" t="s">
        <v>506</v>
      </c>
      <c r="B2" s="179"/>
      <c r="C2" s="180"/>
    </row>
    <row r="3" spans="1:3" s="29" customFormat="1" ht="18" customHeight="1" x14ac:dyDescent="0.35">
      <c r="A3" s="178" t="s">
        <v>603</v>
      </c>
      <c r="B3" s="179"/>
      <c r="C3" s="180"/>
    </row>
    <row r="4" spans="1:3" s="31" customFormat="1" ht="18" customHeight="1" x14ac:dyDescent="0.25">
      <c r="A4" s="181" t="s">
        <v>507</v>
      </c>
      <c r="B4" s="182"/>
      <c r="C4" s="183"/>
    </row>
    <row r="5" spans="1:3" s="31" customFormat="1" ht="18" customHeight="1" x14ac:dyDescent="0.25">
      <c r="A5" s="184" t="s">
        <v>406</v>
      </c>
      <c r="B5" s="185"/>
      <c r="C5" s="129">
        <v>2025</v>
      </c>
    </row>
    <row r="6" spans="1:3" ht="10.5" x14ac:dyDescent="0.2">
      <c r="A6" s="45" t="s">
        <v>435</v>
      </c>
      <c r="B6" s="45"/>
      <c r="C6" s="88">
        <v>14638375.609999999</v>
      </c>
    </row>
    <row r="7" spans="1:3" ht="10.5" x14ac:dyDescent="0.2">
      <c r="A7" s="46"/>
      <c r="B7" s="47"/>
      <c r="C7" s="48"/>
    </row>
    <row r="8" spans="1:3" ht="10.5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ht="10.5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ht="10.5" x14ac:dyDescent="0.2">
      <c r="A21" s="60" t="s">
        <v>549</v>
      </c>
      <c r="B21" s="60"/>
      <c r="C21" s="88">
        <f>C6+C8-C16</f>
        <v>14638375.609999999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view="pageBreakPreview" zoomScale="60" zoomScaleNormal="100" workbookViewId="0">
      <selection activeCell="B38" sqref="B38"/>
    </sheetView>
  </sheetViews>
  <sheetFormatPr baseColWidth="10" defaultColWidth="11.453125" defaultRowHeight="10" x14ac:dyDescent="0.2"/>
  <cols>
    <col min="1" max="1" width="3.6328125" style="30" customWidth="1"/>
    <col min="2" max="2" width="62.08984375" style="30" customWidth="1"/>
    <col min="3" max="3" width="17.6328125" style="30" customWidth="1"/>
    <col min="4" max="16384" width="11.453125" style="30"/>
  </cols>
  <sheetData>
    <row r="1" spans="1:3" s="32" customFormat="1" ht="18.899999999999999" customHeight="1" x14ac:dyDescent="0.35">
      <c r="A1" s="186" t="s">
        <v>602</v>
      </c>
      <c r="B1" s="187"/>
      <c r="C1" s="188"/>
    </row>
    <row r="2" spans="1:3" s="32" customFormat="1" ht="18.899999999999999" customHeight="1" x14ac:dyDescent="0.35">
      <c r="A2" s="189" t="s">
        <v>508</v>
      </c>
      <c r="B2" s="190"/>
      <c r="C2" s="191"/>
    </row>
    <row r="3" spans="1:3" s="32" customFormat="1" ht="18.899999999999999" customHeight="1" x14ac:dyDescent="0.35">
      <c r="A3" s="189" t="s">
        <v>603</v>
      </c>
      <c r="B3" s="190"/>
      <c r="C3" s="191"/>
    </row>
    <row r="4" spans="1:3" ht="10.5" x14ac:dyDescent="0.2">
      <c r="A4" s="181" t="s">
        <v>507</v>
      </c>
      <c r="B4" s="182"/>
      <c r="C4" s="183"/>
    </row>
    <row r="5" spans="1:3" ht="22.25" customHeight="1" x14ac:dyDescent="0.2">
      <c r="A5" s="192" t="s">
        <v>406</v>
      </c>
      <c r="B5" s="193"/>
      <c r="C5" s="129">
        <v>2025</v>
      </c>
    </row>
    <row r="6" spans="1:3" ht="10.5" x14ac:dyDescent="0.2">
      <c r="A6" s="70" t="s">
        <v>448</v>
      </c>
      <c r="B6" s="45"/>
      <c r="C6" s="92">
        <v>9701663.6899999995</v>
      </c>
    </row>
    <row r="7" spans="1:3" ht="10.5" x14ac:dyDescent="0.2">
      <c r="A7" s="64"/>
      <c r="B7" s="47"/>
      <c r="C7" s="65"/>
    </row>
    <row r="8" spans="1:3" ht="10.5" x14ac:dyDescent="0.2">
      <c r="A8" s="55" t="s">
        <v>449</v>
      </c>
      <c r="B8" s="66"/>
      <c r="C8" s="89">
        <f>SUM(C9:C29)</f>
        <v>301085.2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250322.2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50763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ht="10.5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ht="10.5" x14ac:dyDescent="0.2">
      <c r="A40" s="69" t="s">
        <v>550</v>
      </c>
      <c r="B40" s="45"/>
      <c r="C40" s="88">
        <f>C6-C8+C31</f>
        <v>9400578.4900000002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view="pageBreakPreview" zoomScale="60" zoomScaleNormal="78" workbookViewId="0">
      <selection activeCell="G11" sqref="G11"/>
    </sheetView>
  </sheetViews>
  <sheetFormatPr baseColWidth="10" defaultColWidth="9.08984375" defaultRowHeight="10" x14ac:dyDescent="0.2"/>
  <cols>
    <col min="1" max="1" width="10" style="22" customWidth="1"/>
    <col min="2" max="2" width="68.54296875" style="22" bestFit="1" customWidth="1"/>
    <col min="3" max="3" width="17.453125" style="22" bestFit="1" customWidth="1"/>
    <col min="4" max="5" width="23.6328125" style="22" bestFit="1" customWidth="1"/>
    <col min="6" max="6" width="19.36328125" style="22" customWidth="1"/>
    <col min="7" max="7" width="24.1796875" style="22" bestFit="1" customWidth="1"/>
    <col min="8" max="10" width="20.36328125" style="22" customWidth="1"/>
    <col min="11" max="16384" width="9.08984375" style="22"/>
  </cols>
  <sheetData>
    <row r="1" spans="1:10" ht="18.899999999999999" customHeight="1" x14ac:dyDescent="0.2">
      <c r="A1" s="174" t="s">
        <v>602</v>
      </c>
      <c r="B1" s="195"/>
      <c r="C1" s="195"/>
      <c r="D1" s="195"/>
      <c r="E1" s="195"/>
      <c r="F1" s="195"/>
      <c r="G1" s="20" t="s">
        <v>498</v>
      </c>
      <c r="H1" s="21">
        <v>2025</v>
      </c>
    </row>
    <row r="2" spans="1:10" ht="18.899999999999999" customHeight="1" x14ac:dyDescent="0.2">
      <c r="A2" s="174" t="s">
        <v>509</v>
      </c>
      <c r="B2" s="195"/>
      <c r="C2" s="195"/>
      <c r="D2" s="195"/>
      <c r="E2" s="195"/>
      <c r="F2" s="195"/>
      <c r="G2" s="20" t="s">
        <v>499</v>
      </c>
      <c r="H2" s="21" t="s">
        <v>501</v>
      </c>
    </row>
    <row r="3" spans="1:10" ht="18.899999999999999" customHeight="1" x14ac:dyDescent="0.25">
      <c r="A3" s="196" t="s">
        <v>603</v>
      </c>
      <c r="B3" s="197"/>
      <c r="C3" s="197"/>
      <c r="D3" s="197"/>
      <c r="E3" s="197"/>
      <c r="F3" s="197"/>
      <c r="G3" s="20" t="s">
        <v>500</v>
      </c>
      <c r="H3" s="21">
        <v>1</v>
      </c>
    </row>
    <row r="4" spans="1:10" ht="10.5" x14ac:dyDescent="0.25">
      <c r="A4" s="196" t="str">
        <f>'Notas a los Edos Financieros'!A4</f>
        <v>(Cifras en Pesos)</v>
      </c>
      <c r="B4" s="197"/>
      <c r="C4" s="197"/>
      <c r="D4" s="197"/>
      <c r="E4" s="197"/>
      <c r="F4" s="197"/>
      <c r="G4" s="128"/>
      <c r="H4" s="128"/>
    </row>
    <row r="5" spans="1:10" ht="10.5" x14ac:dyDescent="0.25">
      <c r="A5" s="23" t="s">
        <v>116</v>
      </c>
      <c r="B5" s="24"/>
      <c r="C5" s="24"/>
      <c r="D5" s="24"/>
      <c r="E5" s="24"/>
      <c r="F5" s="24"/>
      <c r="G5" s="24"/>
      <c r="H5" s="24"/>
    </row>
    <row r="8" spans="1:10" ht="10.5" x14ac:dyDescent="0.25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ht="10.5" x14ac:dyDescent="0.25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ht="10.5" x14ac:dyDescent="0.25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ht="10.5" x14ac:dyDescent="0.2">
      <c r="B39" s="194" t="s">
        <v>553</v>
      </c>
      <c r="C39" s="194"/>
      <c r="D39" s="27"/>
      <c r="E39" s="27"/>
      <c r="F39" s="27"/>
    </row>
    <row r="40" spans="1:6" ht="10.5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56612400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-43297874.270000003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1323849.8799999999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-34508.120000000003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-14603867.49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ht="10.5" x14ac:dyDescent="0.2">
      <c r="B48" s="194" t="s">
        <v>554</v>
      </c>
      <c r="C48" s="194"/>
    </row>
    <row r="49" spans="1:3" ht="10.5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-56612400</v>
      </c>
    </row>
    <row r="51" spans="1:3" x14ac:dyDescent="0.2">
      <c r="A51" s="22">
        <v>8220</v>
      </c>
      <c r="B51" s="103" t="s">
        <v>46</v>
      </c>
      <c r="C51" s="160">
        <v>47728053.020000003</v>
      </c>
    </row>
    <row r="52" spans="1:3" x14ac:dyDescent="0.2">
      <c r="A52" s="22">
        <v>8230</v>
      </c>
      <c r="B52" s="103" t="s">
        <v>600</v>
      </c>
      <c r="C52" s="160">
        <v>-1573849.88</v>
      </c>
    </row>
    <row r="53" spans="1:3" x14ac:dyDescent="0.2">
      <c r="A53" s="22">
        <v>8240</v>
      </c>
      <c r="B53" s="103" t="s">
        <v>45</v>
      </c>
      <c r="C53" s="160">
        <v>756533.17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2355.6799999999998</v>
      </c>
    </row>
    <row r="56" spans="1:3" x14ac:dyDescent="0.2">
      <c r="A56" s="22">
        <v>8270</v>
      </c>
      <c r="B56" s="103" t="s">
        <v>42</v>
      </c>
      <c r="C56" s="160">
        <v>9699308.0099999998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2019-02-13T21:19:08Z</cp:lastPrinted>
  <dcterms:created xsi:type="dcterms:W3CDTF">2012-12-11T20:36:24Z</dcterms:created>
  <dcterms:modified xsi:type="dcterms:W3CDTF">2025-05-06T22:47:17Z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